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35" yWindow="-225" windowWidth="15480" windowHeight="4380"/>
  </bookViews>
  <sheets>
    <sheet name="103設計監造" sheetId="4" r:id="rId1"/>
  </sheets>
  <calcPr calcId="125725"/>
</workbook>
</file>

<file path=xl/calcChain.xml><?xml version="1.0" encoding="utf-8"?>
<calcChain xmlns="http://schemas.openxmlformats.org/spreadsheetml/2006/main">
  <c r="O5" i="4"/>
  <c r="Q5"/>
  <c r="J6"/>
  <c r="K6" s="1"/>
  <c r="M6" s="1"/>
  <c r="Q6"/>
  <c r="O7"/>
  <c r="Q7"/>
  <c r="J8"/>
  <c r="L8"/>
  <c r="M8" s="1"/>
  <c r="O8" s="1"/>
  <c r="K8"/>
  <c r="Q8"/>
  <c r="J9"/>
  <c r="K9"/>
  <c r="M9" s="1"/>
  <c r="O9" s="1"/>
  <c r="L9"/>
  <c r="Q9"/>
  <c r="J10"/>
  <c r="L10"/>
  <c r="M10" s="1"/>
  <c r="O10" s="1"/>
  <c r="K10"/>
  <c r="Q10"/>
  <c r="J11"/>
  <c r="K11" s="1"/>
  <c r="M11" s="1"/>
  <c r="O11" s="1"/>
  <c r="Q11"/>
  <c r="J12"/>
  <c r="K12" s="1"/>
  <c r="M12" s="1"/>
  <c r="O12" s="1"/>
  <c r="Q12"/>
  <c r="J13"/>
  <c r="K13"/>
  <c r="M13" s="1"/>
  <c r="O13" s="1"/>
  <c r="Q13"/>
  <c r="N14"/>
  <c r="Q14" s="1"/>
  <c r="O15"/>
  <c r="Q15"/>
  <c r="N16"/>
  <c r="Q16" s="1"/>
  <c r="N17"/>
  <c r="P17"/>
  <c r="Q17" l="1"/>
  <c r="M17"/>
  <c r="O6"/>
  <c r="O17" s="1"/>
  <c r="O14"/>
  <c r="O16"/>
</calcChain>
</file>

<file path=xl/sharedStrings.xml><?xml version="1.0" encoding="utf-8"?>
<sst xmlns="http://schemas.openxmlformats.org/spreadsheetml/2006/main" count="56" uniqueCount="51">
  <si>
    <t>教學大樓</t>
  </si>
  <si>
    <t>154522</t>
  </si>
  <si>
    <t>自強國中</t>
    <phoneticPr fontId="2" type="noConversion"/>
  </si>
  <si>
    <t>9校12棟</t>
    <phoneticPr fontId="2" type="noConversion"/>
  </si>
  <si>
    <r>
      <t>L</t>
    </r>
    <r>
      <rPr>
        <sz val="12"/>
        <rFont val="新細明體"/>
        <family val="1"/>
        <charset val="136"/>
      </rPr>
      <t>型教學大樓</t>
    </r>
    <r>
      <rPr>
        <sz val="12"/>
        <rFont val="Times New Roman"/>
        <family val="1"/>
      </rPr>
      <t>(D</t>
    </r>
    <r>
      <rPr>
        <sz val="12"/>
        <rFont val="新細明體"/>
        <family val="1"/>
        <charset val="136"/>
      </rPr>
      <t>餐廳廚房</t>
    </r>
    <r>
      <rPr>
        <sz val="12"/>
        <rFont val="Times New Roman"/>
        <family val="1"/>
      </rPr>
      <t>)</t>
    </r>
  </si>
  <si>
    <t>卓清國小</t>
    <phoneticPr fontId="2" type="noConversion"/>
  </si>
  <si>
    <t>154702</t>
  </si>
  <si>
    <r>
      <rPr>
        <sz val="12"/>
        <rFont val="新細明體"/>
        <family val="1"/>
        <charset val="136"/>
      </rPr>
      <t>專科教室之二</t>
    </r>
    <phoneticPr fontId="2" type="noConversion"/>
  </si>
  <si>
    <t>港口國小</t>
    <phoneticPr fontId="2" type="noConversion"/>
  </si>
  <si>
    <t>154656</t>
  </si>
  <si>
    <r>
      <rPr>
        <sz val="12"/>
        <rFont val="新細明體"/>
        <family val="1"/>
        <charset val="136"/>
      </rPr>
      <t>不詳</t>
    </r>
  </si>
  <si>
    <r>
      <rPr>
        <sz val="12"/>
        <rFont val="新細明體"/>
        <family val="1"/>
        <charset val="136"/>
      </rPr>
      <t>專科教室之一</t>
    </r>
    <phoneticPr fontId="2" type="noConversion"/>
  </si>
  <si>
    <t>靜浦國小</t>
    <phoneticPr fontId="2" type="noConversion"/>
  </si>
  <si>
    <t>154657</t>
  </si>
  <si>
    <t>西側教室</t>
  </si>
  <si>
    <t>志學國小</t>
    <phoneticPr fontId="2" type="noConversion"/>
  </si>
  <si>
    <r>
      <t>B</t>
    </r>
    <r>
      <rPr>
        <sz val="12"/>
        <rFont val="新細明體"/>
        <family val="1"/>
        <charset val="136"/>
      </rPr>
      <t>棟</t>
    </r>
  </si>
  <si>
    <t>卓溪國小</t>
    <phoneticPr fontId="2" type="noConversion"/>
  </si>
  <si>
    <t>154698</t>
  </si>
  <si>
    <r>
      <t>教學大樓-A</t>
    </r>
    <r>
      <rPr>
        <sz val="12"/>
        <rFont val="新細明體"/>
        <family val="1"/>
        <charset val="136"/>
      </rPr>
      <t>棟</t>
    </r>
  </si>
  <si>
    <t>東竹國小</t>
    <phoneticPr fontId="2" type="noConversion"/>
  </si>
  <si>
    <t>154680</t>
  </si>
  <si>
    <r>
      <t>教學大樓C棟</t>
    </r>
    <r>
      <rPr>
        <sz val="12"/>
        <rFont val="新細明體"/>
        <family val="1"/>
        <charset val="136"/>
      </rPr>
      <t/>
    </r>
  </si>
  <si>
    <t>北棟教室</t>
    <phoneticPr fontId="2" type="noConversion"/>
  </si>
  <si>
    <t>吉安國中</t>
    <phoneticPr fontId="2" type="noConversion"/>
  </si>
  <si>
    <t>0.4410g</t>
  </si>
  <si>
    <r>
      <t>I</t>
    </r>
    <r>
      <rPr>
        <sz val="12"/>
        <rFont val="細明體"/>
        <family val="3"/>
        <charset val="136"/>
      </rPr>
      <t>棟</t>
    </r>
  </si>
  <si>
    <t>花崗國中</t>
  </si>
  <si>
    <t>0.1988g</t>
  </si>
  <si>
    <r>
      <t>G</t>
    </r>
    <r>
      <rPr>
        <sz val="12"/>
        <rFont val="細明體"/>
        <family val="3"/>
        <charset val="136"/>
      </rPr>
      <t>棟</t>
    </r>
  </si>
  <si>
    <t>0.2684g</t>
  </si>
  <si>
    <r>
      <t>F</t>
    </r>
    <r>
      <rPr>
        <sz val="12"/>
        <rFont val="細明體"/>
        <family val="3"/>
        <charset val="136"/>
      </rPr>
      <t>棟</t>
    </r>
  </si>
  <si>
    <t>補強設計及監造費合計 (F) (F=D+E)</t>
    <phoneticPr fontId="2" type="noConversion"/>
  </si>
  <si>
    <r>
      <t>超過500萬元至2500萬元部分</t>
    </r>
    <r>
      <rPr>
        <b/>
        <sz val="10.5"/>
        <color indexed="10"/>
        <rFont val="新細明體"/>
        <family val="1"/>
        <charset val="136"/>
      </rPr>
      <t>(乘5.6%)</t>
    </r>
    <r>
      <rPr>
        <b/>
        <sz val="10.5"/>
        <rFont val="新細明體"/>
        <family val="1"/>
        <charset val="136"/>
      </rPr>
      <t>(E)</t>
    </r>
    <phoneticPr fontId="2" type="noConversion"/>
  </si>
  <si>
    <r>
      <t>500 萬元以下部分</t>
    </r>
    <r>
      <rPr>
        <b/>
        <sz val="10.5"/>
        <color indexed="10"/>
        <rFont val="新細明體"/>
        <family val="1"/>
        <charset val="136"/>
      </rPr>
      <t>(乘6.7%)</t>
    </r>
    <r>
      <rPr>
        <b/>
        <sz val="10.5"/>
        <rFont val="新細明體"/>
        <family val="1"/>
        <charset val="136"/>
      </rPr>
      <t>(D)</t>
    </r>
    <phoneticPr fontId="2" type="noConversion"/>
  </si>
  <si>
    <r>
      <t xml:space="preserve">設算之補強工程建造費用(C)
</t>
    </r>
    <r>
      <rPr>
        <sz val="10.5"/>
        <rFont val="新細明體"/>
        <family val="1"/>
        <charset val="136"/>
      </rPr>
      <t>(C=A*B)</t>
    </r>
    <phoneticPr fontId="2" type="noConversion"/>
  </si>
  <si>
    <t>補強設計之審查費
(L)</t>
    <phoneticPr fontId="2" type="noConversion"/>
  </si>
  <si>
    <r>
      <t xml:space="preserve">設計監造費
</t>
    </r>
    <r>
      <rPr>
        <sz val="10"/>
        <color indexed="10"/>
        <rFont val="新細明體"/>
        <family val="1"/>
        <charset val="136"/>
      </rPr>
      <t xml:space="preserve">(以45%估算)
</t>
    </r>
    <r>
      <rPr>
        <b/>
        <sz val="10"/>
        <rFont val="新細明體"/>
        <family val="1"/>
        <charset val="136"/>
      </rPr>
      <t>(K)</t>
    </r>
    <phoneticPr fontId="2" type="noConversion"/>
  </si>
  <si>
    <r>
      <t>補強設計費</t>
    </r>
    <r>
      <rPr>
        <b/>
        <sz val="12"/>
        <rFont val="Times New Roman"/>
        <family val="1"/>
      </rPr>
      <t>(</t>
    </r>
    <r>
      <rPr>
        <b/>
        <sz val="12"/>
        <rFont val="新細明體"/>
        <family val="1"/>
        <charset val="136"/>
      </rPr>
      <t>不含監造</t>
    </r>
    <r>
      <rPr>
        <b/>
        <sz val="12"/>
        <rFont val="Times New Roman"/>
        <family val="1"/>
      </rPr>
      <t xml:space="preserve">)
</t>
    </r>
    <r>
      <rPr>
        <sz val="10"/>
        <color indexed="10"/>
        <rFont val="Times New Roman"/>
        <family val="1"/>
      </rPr>
      <t>(</t>
    </r>
    <r>
      <rPr>
        <sz val="10"/>
        <color indexed="10"/>
        <rFont val="新細明體"/>
        <family val="1"/>
        <charset val="136"/>
      </rPr>
      <t>以</t>
    </r>
    <r>
      <rPr>
        <sz val="10"/>
        <color indexed="10"/>
        <rFont val="Times New Roman"/>
        <family val="1"/>
      </rPr>
      <t>55%</t>
    </r>
    <r>
      <rPr>
        <sz val="10"/>
        <color indexed="10"/>
        <rFont val="新細明體"/>
        <family val="1"/>
        <charset val="136"/>
      </rPr>
      <t>估算</t>
    </r>
    <r>
      <rPr>
        <sz val="10"/>
        <color indexed="10"/>
        <rFont val="Times New Roman"/>
        <family val="1"/>
      </rPr>
      <t>)</t>
    </r>
    <r>
      <rPr>
        <sz val="12"/>
        <color indexed="10"/>
        <rFont val="Times New Roman"/>
        <family val="1"/>
      </rPr>
      <t xml:space="preserve">
</t>
    </r>
    <r>
      <rPr>
        <b/>
        <sz val="12"/>
        <rFont val="Times New Roman"/>
        <family val="1"/>
      </rPr>
      <t>(J)</t>
    </r>
    <phoneticPr fontId="2" type="noConversion"/>
  </si>
  <si>
    <t>「補強設計及監造費」參考價格</t>
    <phoneticPr fontId="2" type="noConversion"/>
  </si>
  <si>
    <r>
      <t>設算建造單價</t>
    </r>
    <r>
      <rPr>
        <sz val="12"/>
        <rFont val="新細明體"/>
        <family val="1"/>
        <charset val="136"/>
      </rPr>
      <t>(元/㎡)</t>
    </r>
    <r>
      <rPr>
        <sz val="12"/>
        <rFont val="新細明體"/>
        <family val="1"/>
        <charset val="136"/>
      </rPr>
      <t>(B)</t>
    </r>
    <phoneticPr fontId="2" type="noConversion"/>
  </si>
  <si>
    <t>總樓地板面積㎡
(A)</t>
    <phoneticPr fontId="2" type="noConversion"/>
  </si>
  <si>
    <t>建物興建年代(西元)</t>
    <phoneticPr fontId="2" type="noConversion"/>
  </si>
  <si>
    <r>
      <t xml:space="preserve">CDR／(CDR)*
</t>
    </r>
    <r>
      <rPr>
        <sz val="12"/>
        <color indexed="10"/>
        <rFont val="新細明體"/>
        <family val="1"/>
        <charset val="136"/>
      </rPr>
      <t>(應小於1)</t>
    </r>
    <phoneticPr fontId="2" type="noConversion"/>
  </si>
  <si>
    <t>校舍編碼</t>
    <phoneticPr fontId="2" type="noConversion"/>
  </si>
  <si>
    <t>校舍名稱
(棟名或樓名)</t>
    <phoneticPr fontId="2" type="noConversion"/>
  </si>
  <si>
    <t>校名</t>
    <phoneticPr fontId="2" type="noConversion"/>
  </si>
  <si>
    <t>優先序位</t>
    <phoneticPr fontId="2" type="noConversion"/>
  </si>
  <si>
    <t>學校編碼</t>
    <phoneticPr fontId="2" type="noConversion"/>
  </si>
  <si>
    <t>本次申請金額總計
(補強設計+審查費)</t>
    <phoneticPr fontId="2" type="noConversion"/>
  </si>
  <si>
    <r>
      <t>附件2：</t>
    </r>
    <r>
      <rPr>
        <b/>
        <sz val="20"/>
        <color indexed="20"/>
        <rFont val="新細明體"/>
        <family val="1"/>
        <charset val="136"/>
      </rPr>
      <t>103</t>
    </r>
    <r>
      <rPr>
        <b/>
        <sz val="20"/>
        <rFont val="新細明體"/>
        <family val="1"/>
        <charset val="136"/>
      </rPr>
      <t>年度第</t>
    </r>
    <r>
      <rPr>
        <b/>
        <sz val="20"/>
        <color indexed="20"/>
        <rFont val="新細明體"/>
        <family val="1"/>
        <charset val="136"/>
      </rPr>
      <t>1</t>
    </r>
    <r>
      <rPr>
        <b/>
        <sz val="20"/>
        <rFont val="新細明體"/>
        <family val="1"/>
        <charset val="136"/>
      </rPr>
      <t>階段公立國中小校舍「補強設計」明細表</t>
    </r>
    <r>
      <rPr>
        <b/>
        <sz val="22"/>
        <rFont val="新細明體"/>
        <family val="1"/>
        <charset val="136"/>
      </rPr>
      <t>　</t>
    </r>
    <r>
      <rPr>
        <sz val="12"/>
        <rFont val="新細明體"/>
        <family val="1"/>
        <charset val="136"/>
      </rPr>
      <t>(單位：元)</t>
    </r>
    <phoneticPr fontId="2" type="noConversion"/>
  </si>
</sst>
</file>

<file path=xl/styles.xml><?xml version="1.0" encoding="utf-8"?>
<styleSheet xmlns="http://schemas.openxmlformats.org/spreadsheetml/2006/main">
  <numFmts count="5">
    <numFmt numFmtId="43" formatCode="_-* #,##0.00_-;\-* #,##0.00_-;_-* &quot;-&quot;??_-;_-@_-"/>
    <numFmt numFmtId="176" formatCode="_-* #,##0_-;\-* #,##0_-;_-* &quot;-&quot;??_-;_-@_-"/>
    <numFmt numFmtId="177" formatCode="#,##0_ "/>
    <numFmt numFmtId="178" formatCode="#,##0.00_ "/>
    <numFmt numFmtId="180" formatCode="0_);[Red]\(0\)"/>
  </numFmts>
  <fonts count="25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b/>
      <sz val="12"/>
      <name val="新細明體"/>
      <family val="1"/>
      <charset val="136"/>
    </font>
    <font>
      <sz val="12"/>
      <name val="Times New Roman"/>
      <family val="1"/>
    </font>
    <font>
      <b/>
      <sz val="22"/>
      <name val="新細明體"/>
      <family val="1"/>
      <charset val="136"/>
    </font>
    <font>
      <sz val="12"/>
      <color indexed="10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8"/>
      <name val="新細明體"/>
      <family val="1"/>
      <charset val="136"/>
    </font>
    <font>
      <b/>
      <sz val="10"/>
      <name val="新細明體"/>
      <family val="1"/>
      <charset val="136"/>
    </font>
    <font>
      <sz val="12"/>
      <color indexed="8"/>
      <name val="Times New Roman"/>
      <family val="1"/>
    </font>
    <font>
      <sz val="12"/>
      <color indexed="20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sz val="12"/>
      <name val="細明體"/>
      <family val="3"/>
      <charset val="136"/>
    </font>
    <font>
      <b/>
      <sz val="12"/>
      <color indexed="8"/>
      <name val="新細明體"/>
      <family val="1"/>
      <charset val="136"/>
    </font>
    <font>
      <b/>
      <sz val="10.5"/>
      <name val="新細明體"/>
      <family val="1"/>
      <charset val="136"/>
    </font>
    <font>
      <b/>
      <sz val="10.5"/>
      <color indexed="10"/>
      <name val="新細明體"/>
      <family val="1"/>
      <charset val="136"/>
    </font>
    <font>
      <sz val="10.5"/>
      <name val="新細明體"/>
      <family val="1"/>
      <charset val="136"/>
    </font>
    <font>
      <sz val="10"/>
      <color indexed="10"/>
      <name val="新細明體"/>
      <family val="1"/>
      <charset val="136"/>
    </font>
    <font>
      <b/>
      <sz val="12"/>
      <name val="Times New Roman"/>
      <family val="1"/>
    </font>
    <font>
      <sz val="10"/>
      <color indexed="10"/>
      <name val="Times New Roman"/>
      <family val="1"/>
    </font>
    <font>
      <sz val="12"/>
      <color indexed="10"/>
      <name val="Times New Roman"/>
      <family val="1"/>
    </font>
    <font>
      <b/>
      <sz val="20"/>
      <name val="新細明體"/>
      <family val="1"/>
      <charset val="136"/>
    </font>
    <font>
      <b/>
      <sz val="20"/>
      <color indexed="20"/>
      <name val="新細明體"/>
      <family val="1"/>
      <charset val="136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>
      <alignment vertical="center"/>
    </xf>
    <xf numFmtId="0" fontId="1" fillId="0" borderId="0"/>
    <xf numFmtId="43" fontId="1" fillId="0" borderId="0" applyFont="0" applyFill="0" applyBorder="0" applyAlignment="0" applyProtection="0"/>
  </cellStyleXfs>
  <cellXfs count="54">
    <xf numFmtId="0" fontId="0" fillId="0" borderId="0" xfId="0"/>
    <xf numFmtId="0" fontId="1" fillId="0" borderId="0" xfId="1" applyAlignment="1"/>
    <xf numFmtId="177" fontId="1" fillId="0" borderId="0" xfId="1" applyNumberFormat="1" applyAlignment="1"/>
    <xf numFmtId="176" fontId="8" fillId="0" borderId="0" xfId="1" applyNumberFormat="1" applyFont="1" applyAlignment="1">
      <alignment horizontal="center" vertical="top" wrapText="1"/>
    </xf>
    <xf numFmtId="0" fontId="1" fillId="0" borderId="0" xfId="1" applyFill="1" applyAlignment="1"/>
    <xf numFmtId="177" fontId="7" fillId="0" borderId="0" xfId="1" applyNumberFormat="1" applyFont="1" applyFill="1" applyAlignment="1">
      <alignment horizontal="right" vertical="center" wrapText="1"/>
    </xf>
    <xf numFmtId="177" fontId="3" fillId="3" borderId="1" xfId="1" applyNumberFormat="1" applyFont="1" applyFill="1" applyBorder="1" applyAlignment="1">
      <alignment horizontal="right" vertical="center"/>
    </xf>
    <xf numFmtId="178" fontId="3" fillId="3" borderId="1" xfId="1" applyNumberFormat="1" applyFont="1" applyFill="1" applyBorder="1" applyAlignment="1">
      <alignment horizontal="center" vertical="center"/>
    </xf>
    <xf numFmtId="0" fontId="3" fillId="3" borderId="1" xfId="1" applyFont="1" applyFill="1" applyBorder="1" applyAlignment="1">
      <alignment horizontal="center" vertical="center"/>
    </xf>
    <xf numFmtId="49" fontId="1" fillId="3" borderId="1" xfId="1" applyNumberFormat="1" applyFont="1" applyFill="1" applyBorder="1" applyAlignment="1">
      <alignment horizontal="center" vertical="center"/>
    </xf>
    <xf numFmtId="49" fontId="9" fillId="3" borderId="1" xfId="1" applyNumberFormat="1" applyFont="1" applyFill="1" applyBorder="1" applyAlignment="1">
      <alignment horizontal="center" vertical="center"/>
    </xf>
    <xf numFmtId="0" fontId="1" fillId="0" borderId="0" xfId="1" applyFill="1" applyAlignment="1">
      <alignment vertical="center"/>
    </xf>
    <xf numFmtId="177" fontId="10" fillId="5" borderId="1" xfId="3" applyNumberFormat="1" applyFont="1" applyFill="1" applyBorder="1" applyAlignment="1">
      <alignment vertical="center"/>
    </xf>
    <xf numFmtId="177" fontId="11" fillId="4" borderId="2" xfId="1" applyNumberFormat="1" applyFont="1" applyFill="1" applyBorder="1" applyAlignment="1">
      <alignment horizontal="right" vertical="center"/>
    </xf>
    <xf numFmtId="177" fontId="11" fillId="0" borderId="1" xfId="1" applyNumberFormat="1" applyFont="1" applyBorder="1" applyAlignment="1">
      <alignment horizontal="right" vertical="center"/>
    </xf>
    <xf numFmtId="177" fontId="11" fillId="4" borderId="1" xfId="1" applyNumberFormat="1" applyFont="1" applyFill="1" applyBorder="1" applyAlignment="1">
      <alignment horizontal="right" vertical="center"/>
    </xf>
    <xf numFmtId="177" fontId="4" fillId="0" borderId="1" xfId="1" applyNumberFormat="1" applyFont="1" applyFill="1" applyBorder="1" applyAlignment="1">
      <alignment horizontal="right" vertical="center"/>
    </xf>
    <xf numFmtId="177" fontId="4" fillId="0" borderId="1" xfId="1" quotePrefix="1" applyNumberFormat="1" applyFont="1" applyFill="1" applyBorder="1" applyAlignment="1">
      <alignment horizontal="right" vertical="center" wrapText="1"/>
    </xf>
    <xf numFmtId="177" fontId="4" fillId="0" borderId="1" xfId="1" applyNumberFormat="1" applyFont="1" applyFill="1" applyBorder="1" applyAlignment="1">
      <alignment horizontal="right" vertical="center" wrapText="1"/>
    </xf>
    <xf numFmtId="177" fontId="4" fillId="0" borderId="1" xfId="1" applyNumberFormat="1" applyFont="1" applyBorder="1" applyAlignment="1">
      <alignment horizontal="right" vertical="center"/>
    </xf>
    <xf numFmtId="0" fontId="4" fillId="0" borderId="1" xfId="1" applyFont="1" applyBorder="1" applyAlignment="1">
      <alignment horizontal="center" vertical="center"/>
    </xf>
    <xf numFmtId="0" fontId="4" fillId="0" borderId="1" xfId="1" applyFont="1" applyFill="1" applyBorder="1" applyAlignment="1" applyProtection="1">
      <alignment horizontal="center" vertical="center" wrapText="1"/>
    </xf>
    <xf numFmtId="0" fontId="4" fillId="0" borderId="1" xfId="1" applyFont="1" applyFill="1" applyBorder="1" applyAlignment="1">
      <alignment horizontal="left" vertical="center" wrapText="1"/>
    </xf>
    <xf numFmtId="0" fontId="1" fillId="0" borderId="1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12" fillId="0" borderId="1" xfId="1" applyFont="1" applyFill="1" applyBorder="1" applyAlignment="1">
      <alignment horizontal="center" vertical="center"/>
    </xf>
    <xf numFmtId="0" fontId="10" fillId="0" borderId="1" xfId="1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/>
    </xf>
    <xf numFmtId="0" fontId="10" fillId="0" borderId="1" xfId="1" applyFont="1" applyFill="1" applyBorder="1" applyAlignment="1" applyProtection="1">
      <alignment horizontal="center" vertical="center" wrapText="1"/>
    </xf>
    <xf numFmtId="0" fontId="10" fillId="0" borderId="1" xfId="1" applyFont="1" applyFill="1" applyBorder="1" applyAlignment="1">
      <alignment horizontal="left" vertical="center" wrapText="1"/>
    </xf>
    <xf numFmtId="0" fontId="13" fillId="0" borderId="1" xfId="1" applyFont="1" applyFill="1" applyBorder="1" applyAlignment="1">
      <alignment horizontal="center" vertical="center"/>
    </xf>
    <xf numFmtId="180" fontId="4" fillId="0" borderId="1" xfId="1" applyNumberFormat="1" applyFont="1" applyFill="1" applyBorder="1" applyAlignment="1">
      <alignment horizontal="right" vertical="center"/>
    </xf>
    <xf numFmtId="0" fontId="4" fillId="0" borderId="1" xfId="1" applyFont="1" applyFill="1" applyBorder="1" applyAlignment="1">
      <alignment horizontal="center" vertical="center"/>
    </xf>
    <xf numFmtId="0" fontId="1" fillId="0" borderId="1" xfId="1" applyFont="1" applyBorder="1" applyAlignment="1">
      <alignment horizontal="left" vertical="center"/>
    </xf>
    <xf numFmtId="0" fontId="14" fillId="7" borderId="1" xfId="2" applyFont="1" applyFill="1" applyBorder="1" applyAlignment="1">
      <alignment horizontal="center" vertical="center" wrapText="1"/>
    </xf>
    <xf numFmtId="0" fontId="4" fillId="0" borderId="1" xfId="1" applyFont="1" applyBorder="1" applyAlignment="1">
      <alignment horizontal="left" vertical="center" wrapText="1"/>
    </xf>
    <xf numFmtId="0" fontId="1" fillId="7" borderId="1" xfId="1" applyFont="1" applyFill="1" applyBorder="1" applyAlignment="1">
      <alignment horizontal="center" vertical="center"/>
    </xf>
    <xf numFmtId="0" fontId="4" fillId="6" borderId="1" xfId="1" applyFont="1" applyFill="1" applyBorder="1" applyAlignment="1">
      <alignment horizontal="left" vertical="center" wrapText="1"/>
    </xf>
    <xf numFmtId="177" fontId="4" fillId="0" borderId="1" xfId="2" applyNumberFormat="1" applyFont="1" applyBorder="1" applyAlignment="1">
      <alignment horizontal="right" vertical="center"/>
    </xf>
    <xf numFmtId="0" fontId="4" fillId="0" borderId="1" xfId="2" applyFont="1" applyBorder="1" applyAlignment="1">
      <alignment horizontal="center" vertical="center"/>
    </xf>
    <xf numFmtId="0" fontId="4" fillId="0" borderId="1" xfId="2" applyFont="1" applyFill="1" applyBorder="1" applyAlignment="1" applyProtection="1">
      <alignment horizontal="center" vertical="center" wrapText="1"/>
    </xf>
    <xf numFmtId="0" fontId="4" fillId="0" borderId="1" xfId="2" applyFont="1" applyBorder="1" applyAlignment="1">
      <alignment horizontal="left" vertical="center" wrapText="1"/>
    </xf>
    <xf numFmtId="0" fontId="12" fillId="0" borderId="1" xfId="2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 wrapText="1"/>
    </xf>
    <xf numFmtId="0" fontId="16" fillId="2" borderId="1" xfId="1" applyFont="1" applyFill="1" applyBorder="1" applyAlignment="1">
      <alignment horizontal="center" vertical="center" wrapText="1"/>
    </xf>
    <xf numFmtId="0" fontId="1" fillId="0" borderId="0" xfId="1" applyAlignment="1">
      <alignment horizontal="left"/>
    </xf>
    <xf numFmtId="0" fontId="5" fillId="0" borderId="0" xfId="1" applyFont="1" applyAlignment="1">
      <alignment horizontal="center"/>
    </xf>
    <xf numFmtId="0" fontId="3" fillId="2" borderId="1" xfId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/>
    </xf>
    <xf numFmtId="0" fontId="3" fillId="2" borderId="3" xfId="1" applyFont="1" applyFill="1" applyBorder="1" applyAlignment="1">
      <alignment horizontal="center" vertical="center" wrapText="1"/>
    </xf>
    <xf numFmtId="0" fontId="3" fillId="2" borderId="4" xfId="1" applyFont="1" applyFill="1" applyBorder="1" applyAlignment="1">
      <alignment horizontal="center" vertical="center" wrapText="1"/>
    </xf>
    <xf numFmtId="0" fontId="23" fillId="0" borderId="0" xfId="1" applyFont="1" applyAlignment="1">
      <alignment horizontal="center"/>
    </xf>
    <xf numFmtId="177" fontId="7" fillId="0" borderId="5" xfId="1" applyNumberFormat="1" applyFont="1" applyFill="1" applyBorder="1" applyAlignment="1">
      <alignment horizontal="right" vertical="center" wrapText="1"/>
    </xf>
    <xf numFmtId="0" fontId="15" fillId="2" borderId="1" xfId="1" applyFont="1" applyFill="1" applyBorder="1" applyAlignment="1">
      <alignment horizontal="center" vertical="center" wrapText="1"/>
    </xf>
  </cellXfs>
  <cellStyles count="4">
    <cellStyle name="一般" xfId="0" builtinId="0"/>
    <cellStyle name="一般 2" xfId="1"/>
    <cellStyle name="一般 2 2" xfId="2"/>
    <cellStyle name="千分位 2" xf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19"/>
  <sheetViews>
    <sheetView tabSelected="1" workbookViewId="0">
      <selection activeCell="L4" sqref="L4"/>
    </sheetView>
  </sheetViews>
  <sheetFormatPr defaultRowHeight="16.5"/>
  <cols>
    <col min="1" max="1" width="5.875" style="1" customWidth="1"/>
    <col min="2" max="2" width="6.5" style="1" customWidth="1"/>
    <col min="3" max="3" width="11.25" style="1" customWidth="1"/>
    <col min="4" max="4" width="16.25" style="1" customWidth="1"/>
    <col min="5" max="5" width="5.25" style="1" customWidth="1"/>
    <col min="6" max="6" width="8.75" style="1" customWidth="1"/>
    <col min="7" max="7" width="7.375" style="1" customWidth="1"/>
    <col min="8" max="8" width="9" style="1"/>
    <col min="9" max="9" width="9" style="1" customWidth="1"/>
    <col min="10" max="10" width="12.375" style="1" customWidth="1"/>
    <col min="11" max="11" width="9.75" style="1" customWidth="1"/>
    <col min="12" max="12" width="9.875" style="1" customWidth="1"/>
    <col min="13" max="13" width="11.875" style="1" customWidth="1"/>
    <col min="14" max="15" width="12" style="1" customWidth="1"/>
    <col min="16" max="16" width="11.625" style="1" customWidth="1"/>
    <col min="17" max="17" width="14.125" style="1" customWidth="1"/>
    <col min="18" max="18" width="11.625" style="1" customWidth="1"/>
    <col min="19" max="16384" width="9" style="1"/>
  </cols>
  <sheetData>
    <row r="1" spans="1:24" ht="33" customHeight="1">
      <c r="A1" s="51" t="s">
        <v>50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46"/>
      <c r="S1" s="46"/>
      <c r="T1" s="46"/>
      <c r="U1" s="46"/>
      <c r="V1" s="46"/>
      <c r="W1" s="46"/>
      <c r="X1" s="45"/>
    </row>
    <row r="2" spans="1:24" s="4" customFormat="1" ht="17.25" customHeight="1">
      <c r="A2" s="52"/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"/>
    </row>
    <row r="3" spans="1:24" s="4" customFormat="1" ht="34.5" customHeight="1">
      <c r="A3" s="49" t="s">
        <v>48</v>
      </c>
      <c r="B3" s="47" t="s">
        <v>47</v>
      </c>
      <c r="C3" s="47" t="s">
        <v>46</v>
      </c>
      <c r="D3" s="47" t="s">
        <v>45</v>
      </c>
      <c r="E3" s="49" t="s">
        <v>44</v>
      </c>
      <c r="F3" s="49" t="s">
        <v>43</v>
      </c>
      <c r="G3" s="49" t="s">
        <v>42</v>
      </c>
      <c r="H3" s="47" t="s">
        <v>41</v>
      </c>
      <c r="I3" s="49" t="s">
        <v>40</v>
      </c>
      <c r="J3" s="48" t="s">
        <v>39</v>
      </c>
      <c r="K3" s="48"/>
      <c r="L3" s="48"/>
      <c r="M3" s="48"/>
      <c r="N3" s="49" t="s">
        <v>38</v>
      </c>
      <c r="O3" s="49" t="s">
        <v>37</v>
      </c>
      <c r="P3" s="49" t="s">
        <v>36</v>
      </c>
      <c r="Q3" s="53" t="s">
        <v>49</v>
      </c>
      <c r="R3" s="5"/>
    </row>
    <row r="4" spans="1:24" s="4" customFormat="1" ht="80.25" customHeight="1">
      <c r="A4" s="50"/>
      <c r="B4" s="48"/>
      <c r="C4" s="47"/>
      <c r="D4" s="47"/>
      <c r="E4" s="50"/>
      <c r="F4" s="50"/>
      <c r="G4" s="50"/>
      <c r="H4" s="47"/>
      <c r="I4" s="50"/>
      <c r="J4" s="44" t="s">
        <v>35</v>
      </c>
      <c r="K4" s="44" t="s">
        <v>34</v>
      </c>
      <c r="L4" s="44" t="s">
        <v>33</v>
      </c>
      <c r="M4" s="43" t="s">
        <v>32</v>
      </c>
      <c r="N4" s="50"/>
      <c r="O4" s="50"/>
      <c r="P4" s="50"/>
      <c r="Q4" s="53"/>
      <c r="R4" s="5"/>
    </row>
    <row r="5" spans="1:24" s="11" customFormat="1" ht="20.25" customHeight="1">
      <c r="A5" s="42">
        <v>154505</v>
      </c>
      <c r="B5" s="26">
        <v>1</v>
      </c>
      <c r="C5" s="34" t="s">
        <v>27</v>
      </c>
      <c r="D5" s="41" t="s">
        <v>31</v>
      </c>
      <c r="E5" s="39">
        <v>10</v>
      </c>
      <c r="F5" s="40" t="s">
        <v>30</v>
      </c>
      <c r="G5" s="39">
        <v>1984</v>
      </c>
      <c r="H5" s="38">
        <v>658</v>
      </c>
      <c r="I5" s="17"/>
      <c r="J5" s="17"/>
      <c r="K5" s="17"/>
      <c r="L5" s="17"/>
      <c r="M5" s="16">
        <v>140700</v>
      </c>
      <c r="N5" s="15">
        <v>77385</v>
      </c>
      <c r="O5" s="14">
        <f t="shared" ref="O5:O16" si="0">M5-N5</f>
        <v>63315</v>
      </c>
      <c r="P5" s="13">
        <v>13000</v>
      </c>
      <c r="Q5" s="12">
        <f t="shared" ref="Q5:Q16" si="1">N5+P5</f>
        <v>90385</v>
      </c>
      <c r="R5" s="5"/>
    </row>
    <row r="6" spans="1:24" s="11" customFormat="1" ht="20.25" customHeight="1">
      <c r="A6" s="42">
        <v>154505</v>
      </c>
      <c r="B6" s="24">
        <v>2</v>
      </c>
      <c r="C6" s="34" t="s">
        <v>27</v>
      </c>
      <c r="D6" s="41" t="s">
        <v>29</v>
      </c>
      <c r="E6" s="39">
        <v>11</v>
      </c>
      <c r="F6" s="40" t="s">
        <v>28</v>
      </c>
      <c r="G6" s="39">
        <v>1988</v>
      </c>
      <c r="H6" s="38">
        <v>545</v>
      </c>
      <c r="I6" s="18">
        <v>3500</v>
      </c>
      <c r="J6" s="17">
        <f>H6*I6</f>
        <v>1907500</v>
      </c>
      <c r="K6" s="17">
        <f>J6*0.067</f>
        <v>127802.50000000001</v>
      </c>
      <c r="L6" s="17"/>
      <c r="M6" s="16">
        <f>K6+L6</f>
        <v>127802.50000000001</v>
      </c>
      <c r="N6" s="15">
        <v>70291</v>
      </c>
      <c r="O6" s="14">
        <f t="shared" si="0"/>
        <v>57511.500000000015</v>
      </c>
      <c r="P6" s="13">
        <v>13000</v>
      </c>
      <c r="Q6" s="12">
        <f t="shared" si="1"/>
        <v>83291</v>
      </c>
      <c r="R6" s="5"/>
    </row>
    <row r="7" spans="1:24" s="11" customFormat="1" ht="20.25" customHeight="1">
      <c r="A7" s="42">
        <v>154505</v>
      </c>
      <c r="B7" s="26">
        <v>3</v>
      </c>
      <c r="C7" s="34" t="s">
        <v>27</v>
      </c>
      <c r="D7" s="41" t="s">
        <v>26</v>
      </c>
      <c r="E7" s="39">
        <v>13</v>
      </c>
      <c r="F7" s="40" t="s">
        <v>25</v>
      </c>
      <c r="G7" s="39">
        <v>1993</v>
      </c>
      <c r="H7" s="38">
        <v>473</v>
      </c>
      <c r="I7" s="18"/>
      <c r="J7" s="17"/>
      <c r="K7" s="17"/>
      <c r="L7" s="17"/>
      <c r="M7" s="16">
        <v>120000</v>
      </c>
      <c r="N7" s="15">
        <v>66000</v>
      </c>
      <c r="O7" s="14">
        <f t="shared" si="0"/>
        <v>54000</v>
      </c>
      <c r="P7" s="13">
        <v>13000</v>
      </c>
      <c r="Q7" s="12">
        <f t="shared" si="1"/>
        <v>79000</v>
      </c>
      <c r="R7" s="5"/>
    </row>
    <row r="8" spans="1:24" s="11" customFormat="1" ht="20.25" customHeight="1">
      <c r="A8" s="25">
        <v>154509</v>
      </c>
      <c r="B8" s="24">
        <v>4</v>
      </c>
      <c r="C8" s="34" t="s">
        <v>24</v>
      </c>
      <c r="D8" s="37" t="s">
        <v>23</v>
      </c>
      <c r="E8" s="20">
        <v>1</v>
      </c>
      <c r="F8" s="21">
        <v>0.57520000000000004</v>
      </c>
      <c r="G8" s="20">
        <v>1996</v>
      </c>
      <c r="H8" s="16">
        <v>3815</v>
      </c>
      <c r="I8" s="17">
        <v>2500</v>
      </c>
      <c r="J8" s="17">
        <f>H8*I8</f>
        <v>9537500</v>
      </c>
      <c r="K8" s="17">
        <f>5000000*0.067</f>
        <v>335000</v>
      </c>
      <c r="L8" s="17">
        <f>(J8-5000000)*0.056</f>
        <v>254100</v>
      </c>
      <c r="M8" s="16">
        <f t="shared" ref="M8:M13" si="2">K8+L8</f>
        <v>589100</v>
      </c>
      <c r="N8" s="15">
        <v>324005</v>
      </c>
      <c r="O8" s="14">
        <f t="shared" si="0"/>
        <v>265095</v>
      </c>
      <c r="P8" s="13">
        <v>13000</v>
      </c>
      <c r="Q8" s="12">
        <f t="shared" si="1"/>
        <v>337005</v>
      </c>
      <c r="R8" s="5"/>
    </row>
    <row r="9" spans="1:24" s="11" customFormat="1" ht="20.25" customHeight="1">
      <c r="A9" s="25" t="s">
        <v>1</v>
      </c>
      <c r="B9" s="26">
        <v>5</v>
      </c>
      <c r="C9" s="36" t="s">
        <v>2</v>
      </c>
      <c r="D9" s="35" t="s">
        <v>22</v>
      </c>
      <c r="E9" s="20">
        <v>4</v>
      </c>
      <c r="F9" s="21">
        <v>0.68</v>
      </c>
      <c r="G9" s="20">
        <v>1995</v>
      </c>
      <c r="H9" s="19">
        <v>4213</v>
      </c>
      <c r="I9" s="17">
        <v>2500</v>
      </c>
      <c r="J9" s="17">
        <f>H9*I9</f>
        <v>10532500</v>
      </c>
      <c r="K9" s="17">
        <f>5000000*0.067</f>
        <v>335000</v>
      </c>
      <c r="L9" s="17">
        <f>(J9-5000000)*0.056</f>
        <v>309820</v>
      </c>
      <c r="M9" s="16">
        <f t="shared" si="2"/>
        <v>644820</v>
      </c>
      <c r="N9" s="15">
        <v>354651</v>
      </c>
      <c r="O9" s="14">
        <f t="shared" si="0"/>
        <v>290169</v>
      </c>
      <c r="P9" s="13">
        <v>13000</v>
      </c>
      <c r="Q9" s="12">
        <f t="shared" si="1"/>
        <v>367651</v>
      </c>
      <c r="R9" s="5"/>
    </row>
    <row r="10" spans="1:24" s="11" customFormat="1" ht="20.25" customHeight="1">
      <c r="A10" s="25" t="s">
        <v>21</v>
      </c>
      <c r="B10" s="24">
        <v>6</v>
      </c>
      <c r="C10" s="36" t="s">
        <v>20</v>
      </c>
      <c r="D10" s="35" t="s">
        <v>19</v>
      </c>
      <c r="E10" s="20">
        <v>7</v>
      </c>
      <c r="F10" s="21">
        <v>0.70199999999999996</v>
      </c>
      <c r="G10" s="20">
        <v>1992</v>
      </c>
      <c r="H10" s="19">
        <v>1806</v>
      </c>
      <c r="I10" s="17">
        <v>3000</v>
      </c>
      <c r="J10" s="17">
        <f>H10*I10</f>
        <v>5418000</v>
      </c>
      <c r="K10" s="17">
        <f>5000000*0.067</f>
        <v>335000</v>
      </c>
      <c r="L10" s="17">
        <f>(J10-5000000)*0.056</f>
        <v>23408</v>
      </c>
      <c r="M10" s="16">
        <f t="shared" si="2"/>
        <v>358408</v>
      </c>
      <c r="N10" s="15">
        <v>197124</v>
      </c>
      <c r="O10" s="14">
        <f t="shared" si="0"/>
        <v>161284</v>
      </c>
      <c r="P10" s="13">
        <v>13000</v>
      </c>
      <c r="Q10" s="12">
        <f t="shared" si="1"/>
        <v>210124</v>
      </c>
      <c r="R10" s="5"/>
    </row>
    <row r="11" spans="1:24" s="11" customFormat="1" ht="20.25" customHeight="1">
      <c r="A11" s="25" t="s">
        <v>18</v>
      </c>
      <c r="B11" s="26">
        <v>7</v>
      </c>
      <c r="C11" s="34" t="s">
        <v>17</v>
      </c>
      <c r="D11" s="22" t="s">
        <v>16</v>
      </c>
      <c r="E11" s="20">
        <v>2</v>
      </c>
      <c r="F11" s="21">
        <v>0.72199999999999998</v>
      </c>
      <c r="G11" s="20" t="s">
        <v>10</v>
      </c>
      <c r="H11" s="19">
        <v>568</v>
      </c>
      <c r="I11" s="17">
        <v>3500</v>
      </c>
      <c r="J11" s="17">
        <f>H11*I11</f>
        <v>1988000</v>
      </c>
      <c r="K11" s="17">
        <f>J11*0.067</f>
        <v>133196</v>
      </c>
      <c r="L11" s="17"/>
      <c r="M11" s="16">
        <f t="shared" si="2"/>
        <v>133196</v>
      </c>
      <c r="N11" s="15">
        <v>73258</v>
      </c>
      <c r="O11" s="14">
        <f t="shared" si="0"/>
        <v>59938</v>
      </c>
      <c r="P11" s="13">
        <v>13000</v>
      </c>
      <c r="Q11" s="12">
        <f t="shared" si="1"/>
        <v>86258</v>
      </c>
      <c r="R11" s="5"/>
    </row>
    <row r="12" spans="1:24" s="11" customFormat="1" ht="20.25" customHeight="1">
      <c r="A12" s="25">
        <v>154629</v>
      </c>
      <c r="B12" s="24">
        <v>8</v>
      </c>
      <c r="C12" s="34" t="s">
        <v>15</v>
      </c>
      <c r="D12" s="33" t="s">
        <v>14</v>
      </c>
      <c r="E12" s="20">
        <v>2</v>
      </c>
      <c r="F12" s="21">
        <v>0.88109999999999999</v>
      </c>
      <c r="G12" s="32">
        <v>1986</v>
      </c>
      <c r="H12" s="31">
        <v>584</v>
      </c>
      <c r="I12" s="17">
        <v>3500</v>
      </c>
      <c r="J12" s="17">
        <f>H12*I12</f>
        <v>2044000</v>
      </c>
      <c r="K12" s="17">
        <f>J12*0.067</f>
        <v>136948</v>
      </c>
      <c r="L12" s="17"/>
      <c r="M12" s="16">
        <f t="shared" si="2"/>
        <v>136948</v>
      </c>
      <c r="N12" s="15">
        <v>75321</v>
      </c>
      <c r="O12" s="14">
        <f t="shared" si="0"/>
        <v>61627</v>
      </c>
      <c r="P12" s="13">
        <v>13000</v>
      </c>
      <c r="Q12" s="12">
        <f t="shared" si="1"/>
        <v>88321</v>
      </c>
      <c r="R12" s="5"/>
    </row>
    <row r="13" spans="1:24" s="11" customFormat="1" ht="20.25" customHeight="1">
      <c r="A13" s="30" t="s">
        <v>13</v>
      </c>
      <c r="B13" s="26">
        <v>9</v>
      </c>
      <c r="C13" s="23" t="s">
        <v>12</v>
      </c>
      <c r="D13" s="29" t="s">
        <v>0</v>
      </c>
      <c r="E13" s="27">
        <v>1</v>
      </c>
      <c r="F13" s="28">
        <v>0.61699999999999999</v>
      </c>
      <c r="G13" s="27">
        <v>1984</v>
      </c>
      <c r="H13" s="19">
        <v>1454</v>
      </c>
      <c r="I13" s="18">
        <v>3000</v>
      </c>
      <c r="J13" s="17">
        <f>I13*H13</f>
        <v>4362000</v>
      </c>
      <c r="K13" s="17">
        <f>J13*0.067</f>
        <v>292254</v>
      </c>
      <c r="L13" s="18"/>
      <c r="M13" s="16">
        <f t="shared" si="2"/>
        <v>292254</v>
      </c>
      <c r="N13" s="15">
        <v>160740</v>
      </c>
      <c r="O13" s="14">
        <f t="shared" si="0"/>
        <v>131514</v>
      </c>
      <c r="P13" s="13">
        <v>13000</v>
      </c>
      <c r="Q13" s="12">
        <f t="shared" si="1"/>
        <v>173740</v>
      </c>
      <c r="R13" s="5"/>
    </row>
    <row r="14" spans="1:24" s="11" customFormat="1" ht="20.25" customHeight="1">
      <c r="A14" s="25" t="s">
        <v>9</v>
      </c>
      <c r="B14" s="24">
        <v>10</v>
      </c>
      <c r="C14" s="23" t="s">
        <v>8</v>
      </c>
      <c r="D14" s="22" t="s">
        <v>11</v>
      </c>
      <c r="E14" s="20">
        <v>2</v>
      </c>
      <c r="F14" s="21">
        <v>0.67300000000000004</v>
      </c>
      <c r="G14" s="20" t="s">
        <v>10</v>
      </c>
      <c r="H14" s="19">
        <v>182</v>
      </c>
      <c r="I14" s="17"/>
      <c r="J14" s="17"/>
      <c r="K14" s="17"/>
      <c r="L14" s="17"/>
      <c r="M14" s="16">
        <v>120000</v>
      </c>
      <c r="N14" s="15">
        <f>M14*0.55</f>
        <v>66000</v>
      </c>
      <c r="O14" s="14">
        <f t="shared" si="0"/>
        <v>54000</v>
      </c>
      <c r="P14" s="13">
        <v>13000</v>
      </c>
      <c r="Q14" s="12">
        <f t="shared" si="1"/>
        <v>79000</v>
      </c>
      <c r="R14" s="5"/>
    </row>
    <row r="15" spans="1:24" s="11" customFormat="1" ht="20.25" customHeight="1">
      <c r="A15" s="25" t="s">
        <v>9</v>
      </c>
      <c r="B15" s="26">
        <v>11</v>
      </c>
      <c r="C15" s="23" t="s">
        <v>8</v>
      </c>
      <c r="D15" s="22" t="s">
        <v>7</v>
      </c>
      <c r="E15" s="24"/>
      <c r="F15" s="21">
        <v>0.73099999999999998</v>
      </c>
      <c r="G15" s="20">
        <v>1989</v>
      </c>
      <c r="H15" s="19">
        <v>212</v>
      </c>
      <c r="I15" s="17"/>
      <c r="J15" s="17"/>
      <c r="K15" s="17"/>
      <c r="L15" s="17"/>
      <c r="M15" s="16">
        <v>120000</v>
      </c>
      <c r="N15" s="15">
        <v>66000</v>
      </c>
      <c r="O15" s="14">
        <f t="shared" si="0"/>
        <v>54000</v>
      </c>
      <c r="P15" s="13">
        <v>13000</v>
      </c>
      <c r="Q15" s="12">
        <f t="shared" si="1"/>
        <v>79000</v>
      </c>
      <c r="R15" s="5"/>
    </row>
    <row r="16" spans="1:24" s="11" customFormat="1" ht="36.75" customHeight="1">
      <c r="A16" s="25" t="s">
        <v>6</v>
      </c>
      <c r="B16" s="24">
        <v>12</v>
      </c>
      <c r="C16" s="23" t="s">
        <v>5</v>
      </c>
      <c r="D16" s="22" t="s">
        <v>4</v>
      </c>
      <c r="E16" s="20">
        <v>7</v>
      </c>
      <c r="F16" s="21">
        <v>0.79900000000000004</v>
      </c>
      <c r="G16" s="20">
        <v>1980</v>
      </c>
      <c r="H16" s="19">
        <v>180</v>
      </c>
      <c r="I16" s="18"/>
      <c r="J16" s="17"/>
      <c r="K16" s="17"/>
      <c r="L16" s="17"/>
      <c r="M16" s="16">
        <v>120000</v>
      </c>
      <c r="N16" s="15">
        <f>M16*0.55</f>
        <v>66000</v>
      </c>
      <c r="O16" s="14">
        <f t="shared" si="0"/>
        <v>54000</v>
      </c>
      <c r="P16" s="13">
        <v>13000</v>
      </c>
      <c r="Q16" s="12">
        <f t="shared" si="1"/>
        <v>79000</v>
      </c>
      <c r="R16" s="5"/>
    </row>
    <row r="17" spans="1:18" s="4" customFormat="1" ht="20.25" customHeight="1">
      <c r="A17" s="9"/>
      <c r="B17" s="9"/>
      <c r="C17" s="10" t="s">
        <v>3</v>
      </c>
      <c r="D17" s="9"/>
      <c r="E17" s="8"/>
      <c r="F17" s="8"/>
      <c r="G17" s="7"/>
      <c r="H17" s="6"/>
      <c r="I17" s="6"/>
      <c r="J17" s="6"/>
      <c r="K17" s="6"/>
      <c r="L17" s="6"/>
      <c r="M17" s="6">
        <f>SUM(M5:M16)</f>
        <v>2903228.5</v>
      </c>
      <c r="N17" s="6">
        <f>SUM(N5:N16)</f>
        <v>1596775</v>
      </c>
      <c r="O17" s="6">
        <f>SUM(O5:O16)</f>
        <v>1306453.5</v>
      </c>
      <c r="P17" s="6">
        <f>SUM(P5:P16)</f>
        <v>156000</v>
      </c>
      <c r="Q17" s="6">
        <f>SUM(Q5:Q16)</f>
        <v>1752775</v>
      </c>
      <c r="R17" s="5"/>
    </row>
    <row r="18" spans="1:18">
      <c r="R18" s="3"/>
    </row>
    <row r="19" spans="1:18">
      <c r="N19" s="2"/>
      <c r="P19" s="2"/>
      <c r="Q19" s="2"/>
    </row>
  </sheetData>
  <mergeCells count="16">
    <mergeCell ref="F3:F4"/>
    <mergeCell ref="A1:Q1"/>
    <mergeCell ref="G3:G4"/>
    <mergeCell ref="A2:Q2"/>
    <mergeCell ref="Q3:Q4"/>
    <mergeCell ref="H3:H4"/>
    <mergeCell ref="I3:I4"/>
    <mergeCell ref="J3:M3"/>
    <mergeCell ref="N3:N4"/>
    <mergeCell ref="O3:O4"/>
    <mergeCell ref="P3:P4"/>
    <mergeCell ref="B3:B4"/>
    <mergeCell ref="C3:C4"/>
    <mergeCell ref="D3:D4"/>
    <mergeCell ref="A3:A4"/>
    <mergeCell ref="E3:E4"/>
  </mergeCells>
  <phoneticPr fontId="2" type="noConversion"/>
  <pageMargins left="0.74803149606299213" right="0.74803149606299213" top="0.98425196850393704" bottom="0.98425196850393704" header="0.51181102362204722" footer="0.51181102362204722"/>
  <pageSetup paperSize="9"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103設計監造</vt:lpstr>
    </vt:vector>
  </TitlesOfParts>
  <Company>教育部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moejsmpc</dc:creator>
  <cp:lastModifiedBy>TPDE</cp:lastModifiedBy>
  <cp:lastPrinted>2011-05-16T09:10:24Z</cp:lastPrinted>
  <dcterms:created xsi:type="dcterms:W3CDTF">2004-11-03T03:10:12Z</dcterms:created>
  <dcterms:modified xsi:type="dcterms:W3CDTF">2014-08-06T02:07:39Z</dcterms:modified>
</cp:coreProperties>
</file>